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9"/>
  <workbookPr defaultThemeVersion="166925"/>
  <mc:AlternateContent xmlns:mc="http://schemas.openxmlformats.org/markup-compatibility/2006">
    <mc:Choice Requires="x15">
      <x15ac:absPath xmlns:x15ac="http://schemas.microsoft.com/office/spreadsheetml/2010/11/ac" url="\\Mac\Home\Downloads\"/>
    </mc:Choice>
  </mc:AlternateContent>
  <xr:revisionPtr revIDLastSave="0" documentId="13_ncr:1_{C886166C-16F7-4A56-8D86-104EA22EDA49}" xr6:coauthVersionLast="47" xr6:coauthVersionMax="47" xr10:uidLastSave="{00000000-0000-0000-0000-000000000000}"/>
  <bookViews>
    <workbookView xWindow="-113" yWindow="-113" windowWidth="24267" windowHeight="13749" xr2:uid="{43B4AE04-D357-4C00-9932-1CFA1DC5A44B}"/>
  </bookViews>
  <sheets>
    <sheet name="Formula Edi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5" i="2" l="1" a="1"/>
  <c r="C45" i="2"/>
  <c r="C44" i="2"/>
  <c r="C43" i="2"/>
  <c r="C41" i="2"/>
  <c r="C40" i="2" a="1"/>
  <c r="C40" i="2" s="1"/>
  <c r="C39" i="2"/>
  <c r="C38" i="2"/>
  <c r="C37" i="2"/>
  <c r="C31" i="2"/>
  <c r="C30" i="2"/>
  <c r="C29" i="2"/>
  <c r="C28" i="2"/>
  <c r="C27" i="2"/>
  <c r="C26" i="2"/>
  <c r="C25" i="2"/>
  <c r="C24" i="2"/>
  <c r="C23" i="2"/>
  <c r="C22" i="2"/>
  <c r="C21" i="2"/>
  <c r="C20" i="2"/>
  <c r="C19" i="2"/>
  <c r="C18" i="2"/>
  <c r="C17" i="2"/>
  <c r="C16" i="2"/>
  <c r="C15" i="2"/>
  <c r="C42" i="2" s="1" a="1"/>
  <c r="C42" i="2" s="1"/>
  <c r="C33" i="2"/>
  <c r="C34" i="2"/>
  <c r="C32" i="2" a="1"/>
  <c r="C32" i="2" s="1"/>
  <c r="G133" i="2"/>
  <c r="G134" i="2"/>
  <c r="G135" i="2"/>
  <c r="G137" i="2"/>
  <c r="C36" i="2" a="1"/>
  <c r="C35" i="2" l="1"/>
  <c r="C36"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<sst xmlns="http://schemas.openxmlformats.org/spreadsheetml/2006/main" count="17" uniqueCount="17">
  <si>
    <t>Formula Editor:</t>
  </si>
  <si>
    <t>Description:</t>
  </si>
  <si>
    <t>Get Started:</t>
  </si>
  <si>
    <t>4) You could modify the formula in the editor then write back to the cell, change the width limit, the font size, etc.</t>
  </si>
  <si>
    <t>Raw data:</t>
  </si>
  <si>
    <t>Demo:</t>
  </si>
  <si>
    <t>Formula:</t>
  </si>
  <si>
    <t>Documentation:</t>
  </si>
  <si>
    <t>www.10studio.tech/help</t>
  </si>
  <si>
    <t>1) Make sure that you have the "Formula Editor" add-in loaded (i.e. can see the "Formula Editor" tab on the top).</t>
    <phoneticPr fontId="3" type="noConversion"/>
  </si>
  <si>
    <t>2) In Excel, go to the "Formula Editor" tab, then click on the "Formula Editor" button, you will see a task pane is opened on the right.</t>
    <phoneticPr fontId="3" type="noConversion"/>
  </si>
  <si>
    <t>3) In the "Formula Editor" task pane, toggle "On", then select the following cells one by one, you can see their formula formatted in the editor, eventually with part of the formula underlined.</t>
    <phoneticPr fontId="3" type="noConversion"/>
  </si>
  <si>
    <t>4) hover the underlined part of the formula and see diagnostics.</t>
    <phoneticPr fontId="3" type="noConversion"/>
  </si>
  <si>
    <t>Formula Editor is a modern code editor for Excel functions and formulas.</t>
    <phoneticPr fontId="3" type="noConversion"/>
  </si>
  <si>
    <t>=SUMPRODUCT(SMALL(H5:H24;ROW(INDIRECT("1:" &amp; H26))))</t>
  </si>
  <si>
    <t>=SEQUENCE(COUNT(M17#))</t>
  </si>
  <si>
    <t>=-SUMIFS('ACCOUNT 4'!C:C,'ACCOUNT 4'!F:F,DASHBOARD!$A14,'ACCOUNT 4'!A:A,"&gt;="&amp;DATE(CUSTOMIZE!$D$1,1,1),'ACCOUNT 4'!A:A,"&lt;="""&amp;DATE(CUSTOMIZE!$D$1,1,31))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</si>
</sst>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34"/>
      <scheme val="minor"/>
    </font>
    <font>
      <sz val="11"/>
      <color theme="1"/>
      <name val="Calibri"/>
      <family val="2"/>
      <scheme val="minor"/>
    </font>
    <font>
      <sz val="11"/>
      <color theme="1"/>
      <name val="Calibri"/>
      <family val="2"/>
      <scheme val="minor"/>
    </font>
    <font>
      <sz val="9"/>
      <name val="Calibri"/>
      <family val="2"/>
      <charset val="134"/>
      <scheme val="minor"/>
    </font>
    <font>
      <u/>
      <sz val="11"/>
      <color theme="10"/>
      <name val="Calibri"/>
      <family val="2"/>
      <scheme val="minor"/>
    </font>
    <font>
      <b/>
      <sz val="16"/>
      <color theme="5"/>
      <name val="Calibri"/>
      <family val="2"/>
      <scheme val="minor"/>
    </font>
    <font>
      <sz val="11"/>
      <color rgb="FF000000"/>
      <name val="等线"/>
    </font>
    <font>
      <b/>
      <sz val="11"/>
      <color theme="1"/>
      <name val="Calibri"/>
      <family val="2"/>
      <scheme val="minor"/>
    </font>
    <font>
      <b/>
      <sz val="24"/>
      <color theme="5"/>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2" fillId="0" borderId="0"/>
    <xf numFmtId="0" fontId="4" fillId="0" borderId="0" applyNumberFormat="0" applyFill="0" applyBorder="0" applyAlignment="0" applyProtection="0"/>
    <xf numFmtId="0" fontId="6" fillId="0" borderId="0"/>
  </cellStyleXfs>
  <cellXfs count="12">
    <xf numFmtId="0" fontId="0" fillId="0" borderId="0" xfId="0">
      <alignment vertical="center"/>
    </xf>
    <xf numFmtId="0" fontId="5" fillId="0" borderId="0" xfId="1" applyFont="1"/>
    <xf numFmtId="0" fontId="7" fillId="0" borderId="0" xfId="1" applyFont="1"/>
    <xf numFmtId="0" fontId="8" fillId="0" borderId="0" xfId="1" applyFont="1"/>
    <xf numFmtId="0" fontId="1" fillId="0" borderId="0" xfId="1" quotePrefix="1" applyFont="1"/>
    <xf numFmtId="0" fontId="1" fillId="0" borderId="0" xfId="1" applyFont="1"/>
    <xf numFmtId="0" fontId="9" fillId="0" borderId="0" xfId="3" applyFont="1"/>
    <xf numFmtId="0" fontId="9" fillId="0" borderId="0" xfId="3" quotePrefix="1" applyFont="1"/>
    <xf numFmtId="0" fontId="1" fillId="0" borderId="0" xfId="1" applyFont="1" applyAlignment="1">
      <alignment wrapText="1"/>
    </xf>
    <xf numFmtId="0" fontId="4" fillId="0" borderId="0" xfId="2" applyFont="1"/>
    <xf numFmtId="0" fontId="4" fillId="0" borderId="0" xfId="2" applyFont="1" applyAlignment="1">
      <alignment wrapText="1"/>
    </xf>
    <xf numFmtId="0" fontId="0" fillId="0" borderId="0" xfId="0" quotePrefix="1" applyAlignment="1"/>
  </cellXfs>
  <cellStyles count="4">
    <cellStyle name="Hyperlink" xfId="2" builtinId="8"/>
    <cellStyle name="Normal" xfId="0" builtinId="0"/>
    <cellStyle name="Normal 2" xfId="1" xr:uid="{A2951829-2761-42B2-AA72-618A3BBF6AD4}"/>
    <cellStyle name="Normal 2 2" xfId="3" xr:uid="{A9883950-0E97-4448-A6C0-3369C7BF50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976"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9514467-0852-447f-b4d2-83c82a5d38bb}">
  <we:reference id="WA200002346" version="2.1.0.0" store="en-US" storeType="OMEX"/>
  <we:alternateReferences/>
  <we:properties>
    <we:property name="Office.AutoShowTaskpaneWithDocument" value="true"/>
    <we:property name="SnippetToImport" value="{&quot;type&quot;:&quot;gist&quot;,&quot;id&quot;:&quot;c7ba602e8a107cfe5dd6c42ca41deac1&quot;}"/>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10studio.tech/he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BBDD-3C9E-4D82-BC51-EEFF15E66866}">
  <dimension ref="A1:AE137"/>
  <sheetViews>
    <sheetView showGridLines="0" tabSelected="1" topLeftCell="A23" zoomScaleNormal="100" workbookViewId="0">
      <selection activeCell="D37" sqref="D37"/>
    </sheetView>
  </sheetViews>
  <sheetFormatPr defaultColWidth="8.88671875" defaultRowHeight="15.05"/>
  <cols>
    <col min="1" max="6" width="8.88671875" style="5"/>
    <col min="7" max="7" width="8.88671875" style="6"/>
    <col min="8" max="16384" width="8.88671875" style="5"/>
  </cols>
  <sheetData>
    <row r="1" spans="1:31" ht="30.7">
      <c r="A1" s="3" t="s">
        <v>0</v>
      </c>
    </row>
    <row r="3" spans="1:31" ht="21.3">
      <c r="B3" s="1" t="s">
        <v>1</v>
      </c>
    </row>
    <row r="4" spans="1:31" ht="15.05" customHeight="1">
      <c r="C4" s="5" t="s">
        <v>13</v>
      </c>
    </row>
    <row r="6" spans="1:31" ht="21.3">
      <c r="B6" s="1" t="s">
        <v>2</v>
      </c>
    </row>
    <row r="7" spans="1:31" ht="15.05" customHeight="1">
      <c r="B7" s="1"/>
      <c r="C7" s="5" t="s">
        <v>9</v>
      </c>
    </row>
    <row r="8" spans="1:31">
      <c r="C8" s="5" t="s">
        <v>10</v>
      </c>
    </row>
    <row r="9" spans="1:31">
      <c r="C9" s="5" t="s">
        <v>11</v>
      </c>
    </row>
    <row r="10" spans="1:31">
      <c r="C10" s="5" t="s">
        <v>12</v>
      </c>
      <c r="Z10" s="5" t="s">
        <v>4</v>
      </c>
    </row>
    <row r="11" spans="1:31">
      <c r="C11" s="5" t="s">
        <v>3</v>
      </c>
    </row>
    <row r="12" spans="1:31">
      <c r="Z12" s="5">
        <v>1</v>
      </c>
      <c r="AA12" s="5">
        <v>1</v>
      </c>
      <c r="AB12" s="5">
        <v>1</v>
      </c>
      <c r="AC12" s="5">
        <v>1</v>
      </c>
      <c r="AD12" s="5">
        <v>1</v>
      </c>
      <c r="AE12" s="5">
        <v>1</v>
      </c>
    </row>
    <row r="13" spans="1:31" ht="21.3">
      <c r="B13" s="1" t="s">
        <v>5</v>
      </c>
      <c r="I13" s="1" t="s">
        <v>7</v>
      </c>
      <c r="Z13" s="5">
        <v>1</v>
      </c>
      <c r="AA13" s="5">
        <v>1</v>
      </c>
      <c r="AB13" s="5">
        <v>1</v>
      </c>
      <c r="AC13" s="5">
        <v>1</v>
      </c>
      <c r="AD13" s="5">
        <v>1</v>
      </c>
      <c r="AE13" s="5">
        <v>1</v>
      </c>
    </row>
    <row r="14" spans="1:31">
      <c r="C14" s="2" t="s">
        <v>6</v>
      </c>
      <c r="J14" s="9" t="s">
        <v>8</v>
      </c>
      <c r="Z14" s="5">
        <v>1</v>
      </c>
      <c r="AA14" s="5">
        <v>1</v>
      </c>
      <c r="AB14" s="5">
        <v>1</v>
      </c>
      <c r="AC14" s="5">
        <v>1</v>
      </c>
      <c r="AD14" s="5">
        <v>1</v>
      </c>
      <c r="AE14" s="5">
        <v>1</v>
      </c>
    </row>
    <row r="15" spans="1:31">
      <c r="C15" s="7" t="e">
        <f>(AA20-VLOOKUP(H15,$D$12:$X$19,8,FALSE))*100</f>
        <v>#N/A</v>
      </c>
      <c r="Z15" s="5">
        <v>1</v>
      </c>
      <c r="AA15" s="5">
        <v>1</v>
      </c>
      <c r="AB15" s="5">
        <v>1</v>
      </c>
      <c r="AC15" s="5">
        <v>1</v>
      </c>
      <c r="AD15" s="5">
        <v>1</v>
      </c>
      <c r="AE15" s="5">
        <v>1</v>
      </c>
    </row>
    <row r="16" spans="1:31">
      <c r="C16" s="7" t="str">
        <f>IF(AG108="--","low",IF(AG108&gt;$AG$5,"high",IF(AG108&gt;$AG$6,"medium","low")))</f>
        <v>low</v>
      </c>
      <c r="Z16" s="5">
        <v>1</v>
      </c>
      <c r="AA16" s="5">
        <v>1</v>
      </c>
      <c r="AB16" s="5">
        <v>1</v>
      </c>
      <c r="AC16" s="5">
        <v>1</v>
      </c>
      <c r="AD16" s="5">
        <v>1</v>
      </c>
      <c r="AE16" s="5">
        <v>1</v>
      </c>
    </row>
    <row r="17" spans="2:31">
      <c r="C17" s="7" t="e">
        <f>IF(SEARCH("ABC",I49)&gt;0,IF((DATE(((2014+IF(VALUE(MID(I49,(SEARCH("/",I49))-2,2))=1,1,0))),(MID(I49,(SEARCH("/",I49))-2,2)),(MID(I49,(SEARCH("/",I49))+1,2))))&lt;100,"Send","Don't"),"#VALUE!")</f>
        <v>#VALUE!</v>
      </c>
      <c r="Z17" s="5">
        <v>1</v>
      </c>
      <c r="AA17" s="5">
        <v>1</v>
      </c>
      <c r="AB17" s="5">
        <v>1</v>
      </c>
      <c r="AC17" s="5">
        <v>1</v>
      </c>
      <c r="AD17" s="5">
        <v>1</v>
      </c>
      <c r="AE17" s="5">
        <v>1</v>
      </c>
    </row>
    <row r="18" spans="2:31">
      <c r="C18" s="7">
        <f>(CL295*CK295)+(BX295*BW295)+(BC295*BB295)</f>
        <v>0</v>
      </c>
      <c r="Z18" s="5">
        <v>1</v>
      </c>
      <c r="AA18" s="5">
        <v>1</v>
      </c>
      <c r="AB18" s="5">
        <v>1</v>
      </c>
      <c r="AC18" s="5">
        <v>1</v>
      </c>
      <c r="AD18" s="5">
        <v>1</v>
      </c>
      <c r="AE18" s="5">
        <v>1</v>
      </c>
    </row>
    <row r="19" spans="2:31">
      <c r="C19" s="7">
        <f>IF(AA18="Agree",AA19,IF(AA18="Disagree - Low",1,IF(AA18="Disagree - Medium",3,5)))</f>
        <v>5</v>
      </c>
      <c r="Z19" s="5">
        <v>1</v>
      </c>
      <c r="AA19" s="5">
        <v>1</v>
      </c>
      <c r="AB19" s="5">
        <v>1</v>
      </c>
      <c r="AC19" s="5">
        <v>1</v>
      </c>
      <c r="AD19" s="5">
        <v>1</v>
      </c>
      <c r="AE19" s="5">
        <v>1</v>
      </c>
    </row>
    <row r="20" spans="2:31">
      <c r="C20" s="7">
        <f>IF(AA18="high",AA19+2,IF(AA18="medium",AA19+1,AA19))</f>
        <v>1</v>
      </c>
      <c r="Z20" s="5">
        <v>1</v>
      </c>
      <c r="AA20" s="5">
        <v>1</v>
      </c>
      <c r="AB20" s="5">
        <v>1</v>
      </c>
      <c r="AC20" s="5">
        <v>1</v>
      </c>
      <c r="AD20" s="5">
        <v>1</v>
      </c>
      <c r="AE20" s="5">
        <v>1</v>
      </c>
    </row>
    <row r="21" spans="2:31">
      <c r="C21" s="7">
        <f>IF(AA18="Non demandé pour ce magasin",5,IF(AA18&lt;AC$20,AD$20,IF(AA18&lt;AC$21,AD$21,IF(AA18&lt;AC$22,AD$22,IF(AA18&lt;AC$23,AD$23,IF(AA18&lt;AC$24,AD$24,IF(AA18&lt;AC$25,AD$25,IF(AA18&lt;AC$26,AD$26,IF(AA18&lt;AC$27,AD$27,0)))))))))</f>
        <v>0</v>
      </c>
      <c r="Z21" s="5">
        <v>1</v>
      </c>
      <c r="AA21" s="5">
        <v>1</v>
      </c>
      <c r="AB21" s="5">
        <v>1</v>
      </c>
      <c r="AC21" s="5">
        <v>1</v>
      </c>
      <c r="AD21" s="5">
        <v>1</v>
      </c>
      <c r="AE21" s="5">
        <v>1</v>
      </c>
    </row>
    <row r="22" spans="2:31">
      <c r="B22" s="8"/>
      <c r="C22" s="7">
        <f>IF(AA18&gt;0,(AA18-AA19)/AA18,0)</f>
        <v>0</v>
      </c>
      <c r="Z22" s="5">
        <v>1</v>
      </c>
      <c r="AA22" s="5">
        <v>1</v>
      </c>
      <c r="AB22" s="5">
        <v>1</v>
      </c>
      <c r="AC22" s="5">
        <v>1</v>
      </c>
      <c r="AD22" s="5">
        <v>1</v>
      </c>
      <c r="AE22" s="5">
        <v>1</v>
      </c>
    </row>
    <row r="23" spans="2:31">
      <c r="B23" s="8"/>
      <c r="C23" s="7">
        <f>IF(AC18&gt;0,AA18/AC18*AE18/12,0)</f>
        <v>8.3333333333333329E-2</v>
      </c>
      <c r="E23" s="4"/>
      <c r="Z23" s="5">
        <v>1</v>
      </c>
      <c r="AA23" s="5">
        <v>1</v>
      </c>
      <c r="AB23" s="5">
        <v>1</v>
      </c>
      <c r="AC23" s="5">
        <v>1</v>
      </c>
      <c r="AD23" s="5">
        <v>1</v>
      </c>
      <c r="AE23" s="5">
        <v>1</v>
      </c>
    </row>
    <row r="24" spans="2:31">
      <c r="B24" s="8"/>
      <c r="C24" s="4">
        <f>IF(ISERROR(B2),B3,B2)</f>
        <v>0</v>
      </c>
      <c r="E24" s="4"/>
      <c r="Z24" s="5">
        <v>1</v>
      </c>
      <c r="AA24" s="5">
        <v>1</v>
      </c>
      <c r="AB24" s="5">
        <v>1</v>
      </c>
      <c r="AC24" s="5">
        <v>1</v>
      </c>
      <c r="AD24" s="5">
        <v>1</v>
      </c>
      <c r="AE24" s="5">
        <v>1</v>
      </c>
    </row>
    <row r="25" spans="2:31">
      <c r="B25" s="8"/>
      <c r="C25" s="4" t="e">
        <f>IF(A1,A2,IF(A3,A4,IF(A5,A6,A7)))</f>
        <v>#VALUE!</v>
      </c>
      <c r="E25" s="4"/>
      <c r="Z25" s="5">
        <v>1</v>
      </c>
      <c r="AA25" s="5">
        <v>1</v>
      </c>
      <c r="AB25" s="5">
        <v>1</v>
      </c>
      <c r="AC25" s="5">
        <v>1</v>
      </c>
      <c r="AD25" s="5">
        <v>1</v>
      </c>
      <c r="AE25" s="5">
        <v>1</v>
      </c>
    </row>
    <row r="26" spans="2:31">
      <c r="B26" s="8"/>
      <c r="C26" s="4" t="e">
        <f>IF(A1,B1,IF(A1,B1,C1))</f>
        <v>#VALUE!</v>
      </c>
      <c r="E26" s="4"/>
      <c r="Z26" s="5">
        <v>1</v>
      </c>
      <c r="AA26" s="5">
        <v>1</v>
      </c>
      <c r="AB26" s="5">
        <v>1</v>
      </c>
      <c r="AC26" s="5">
        <v>1</v>
      </c>
      <c r="AD26" s="5">
        <v>1</v>
      </c>
      <c r="AE26" s="5">
        <v>1</v>
      </c>
    </row>
    <row r="27" spans="2:31">
      <c r="B27" s="8"/>
      <c r="C27" s="4">
        <f>IF(B6=A1,B1,IF(C6=A2,B1,B2))</f>
        <v>0</v>
      </c>
      <c r="Z27" s="5">
        <v>1</v>
      </c>
      <c r="AA27" s="5">
        <v>1</v>
      </c>
      <c r="AB27" s="5">
        <v>1</v>
      </c>
      <c r="AC27" s="5">
        <v>1</v>
      </c>
      <c r="AD27" s="5">
        <v>1</v>
      </c>
      <c r="AE27" s="5">
        <v>1</v>
      </c>
    </row>
    <row r="28" spans="2:31">
      <c r="B28" s="8"/>
      <c r="C28" s="4">
        <f>IF(B6=A1,IF(C6=A2,B1,B2),B2)</f>
        <v>0</v>
      </c>
    </row>
    <row r="29" spans="2:31">
      <c r="C29" s="4" t="e">
        <f>AND(A1,AND(A2,A3,A4),A5)+4+5</f>
        <v>#VALUE!</v>
      </c>
    </row>
    <row r="30" spans="2:31">
      <c r="C30" s="4" t="e">
        <f>OR(OR(A1,A2,A3),A4,A5)</f>
        <v>#VALUE!</v>
      </c>
    </row>
    <row r="31" spans="2:31">
      <c r="B31" s="10"/>
      <c r="C31" s="4" t="e">
        <f>OR(OR(A1,A2,A3),A4,A5)+3</f>
        <v>#VALUE!</v>
      </c>
    </row>
    <row r="32" spans="2:31">
      <c r="B32" s="8"/>
      <c r="C32" s="7" t="e" cm="1">
        <f t="array" aca="1" ref="C32" ca="1" xml:space="preserve"> SI(ESBLANCO(D$10),0,BUSCARX(REDONDEAR(($A18-D$14)/365.25*12,0)+1,$AE$20:$AE$439,SI(DIA(D$14)=1,$BE$20:$BE$439,$CE$20:$CE$439),0,0))</f>
        <v>#NAME?</v>
      </c>
    </row>
    <row r="33" spans="3:7">
      <c r="C33" s="7" t="str">
        <f xml:space="preserve"> IFERROR(IF(SUM(I109,I116,I123,I130,I144,I137)/I148&gt;=4.6,"MUY ALTO",IF(SUM(I109,I116,I123,I130,I144,I137)/I148&gt;=4,"ALTO",IF(SUM(I109,I116,I123,I130,I144,I137)/I148&gt;=3,"MEDIO",IF(SUM(I109,I116,I123,I130,I144,I137)/I148&gt;=2,"BAJO",IF(SUM(I109,I116,I123,I130,I144,I137)/I148&gt;=1,"MUY BAJO",0))))),"")</f>
        <v/>
      </c>
    </row>
    <row r="34" spans="3:7">
      <c r="C34" s="7" t="str">
        <f>IF(H126&gt;=80%,"Extremo",IF(AND(H126&gt;=48%,H126&lt;80%),"Alto",IF(AND(H126&gt;=16.1%,H126&lt;48%),"Moderado","Bajo")))</f>
        <v>Bajo</v>
      </c>
    </row>
    <row r="35" spans="3:7">
      <c r="C35" s="7" t="str">
        <f xml:space="preserve"> IF(ISNUMBER(MATCH(F2,A:A,0)),"ID1",IF(ISNUMBER(MATCH(F2,B:B,0)),"ID2",IF(ISNUMBER(MATCH(F2,C:C,0)),"ID3",IF(ISNUMBER(MATCH(F2,D:D,0)),"Custom","Other"))))</f>
        <v>ID3</v>
      </c>
    </row>
    <row r="36" spans="3:7">
      <c r="C36" s="7" t="str" cm="1">
        <f t="array" aca="1" ref="C36" ca="1">IF(ISERROR(A3+MATCH(TRUE,(INDIRECT("Staffing!I"&amp;A3+1&amp;":I6000")&lt;$A$1),0)),"",A3+MATCH(TRUE,(INDIRECT("Staffing!I"&amp;A3+1&amp;":I6000")&lt;$A$1),0))</f>
        <v/>
      </c>
    </row>
    <row r="37" spans="3:7">
      <c r="C37" s="7" t="str">
        <f>+IF(OR(A21="TD/R",A21="TD/RC",A21="TD/RD",A21="TD/HD",A21="TD/RD",A21="TD/RSX"),P21*(SUM(D21:E21)*2+30)/1000&amp;"m"," ")</f>
        <v xml:space="preserve"> </v>
      </c>
    </row>
    <row r="38" spans="3:7">
      <c r="C38" s="6">
        <f ca="1" xml:space="preserve"> IF(E4&gt;=$H$1,IF(OR(H4="BLC",H4="BOXN",H4="BOXNHL"),0,IF((D4+E4)&gt;(P4+Q4),COUNTIF($S$4:S4,"&gt;"&amp;0),0)),IF(AND(ISBLANK(E4),NOW()&gt;(P4+Q4),NOT(ISBLANK(Q4))),COUNTIF($S$4:S4,"&gt;"&amp;0),0))</f>
        <v>0</v>
      </c>
    </row>
    <row r="39" spans="3:7">
      <c r="C39" s="7" t="str">
        <f xml:space="preserve"> IF(A21="","-",VLOOKUP(A21,V:Y,2))&amp;IF(O21&lt;&gt;" "," IZOLAT "&amp;O21,"")&amp;IF(OR(H21="RPS",I21="RPS",J21="RPS",K21="RPS")," CU RPS","")&amp;IF(OR(H21="CAPAC",I21="CAPAC",J21="CAPAC",K21="CAPAC")," CU CAPAC","")</f>
        <v xml:space="preserve">- IZOLAT </v>
      </c>
    </row>
    <row r="40" spans="3:7">
      <c r="C40" s="7" t="e" cm="1">
        <f t="array" aca="1" ref="C40" ca="1">_xlfn.LET(_xlpm.f,_xlfn.LAMBDA(_xlpm.x,_xlfn.LET(_xlpm.start,hHead(_xlpm.x),_xlpm.end,hLast(_xlpm.x),_xlfn.SEQUENCE(_xlpm.end-_xlpm.start+1.1,_xlpm.start,1))),_xlpm.array,A3:B7,vMap(_xlpm.f)(_xlpm.array))</f>
        <v>#NAME?</v>
      </c>
    </row>
    <row r="41" spans="3:7">
      <c r="C41" s="6">
        <f xml:space="preserve"> IF(B6="",0,IF(D6&lt;1201,165,IF(D6&lt;2001,180,D6*0.085))+IF(A1="Y",25,0))</f>
        <v>165</v>
      </c>
    </row>
    <row r="42" spans="3:7">
      <c r="C42" s="7" t="e" cm="1">
        <f t="array" ref="C42">SUMPRODUCT(($C$2:$C$7561=$I$2)*($B$2:$B$7561=$C4)*($D$2:$D$7561))</f>
        <v>#N/A</v>
      </c>
      <c r="G42" s="7"/>
    </row>
    <row r="43" spans="3:7">
      <c r="C43" s="6">
        <f>SUM(IF(F13&lt;21,F13*2.5,IF(AND(21&lt;=F13,F13&lt;41),((F13-20)*5+50),IF(AND(41&lt;=F13,F13&lt;61),((F13-40)*7.5+150),IF(AND(61&lt;=F13,F13&lt;81),((F13-60)*10+300),IF(AND(81&lt;=F13,F13&lt;101),((F13-80)*12.5+500),IF(AND(101&lt;=F13,F13&lt;151),((F13-100)*15+750),IF(AND(151&lt;=F13,F13&lt;201),((F13-150)*17.5+1500),IF(AND(201&lt;=F13,F13&lt;301),((F13-200)*20+2375),IF(AND(301&lt;=F13,F13&lt;401),((F13-300)*22.5+4375),IF(F13&gt;400,((F13-400)*25+6625)))))))))))+IF(G13&lt;10,0,IF(AND(G13&gt;=10,G13&lt;21),(G13*10),IF(AND(21&lt;=G13,G13&lt;31),((G13-20)*15+200),IF(AND(31&lt;=G13,G13&lt;41),((G13-30)*20+350),IF(AND(41&lt;=G13,G13&lt;51),((G13-40)*25+550),IF(AND(51&lt;=G13,G13&lt;76),((G13-50)*35+800),IF(G13&gt;=76,((G13-75)*45+1675))))))))+IF(H13&lt;26,H13*5,IF(AND(26&lt;=H13,H13&lt;51),((H13-25)*10+125),IF(51&gt;=H13,((H13-50)*15+375)))))</f>
        <v>0</v>
      </c>
      <c r="D43" s="6"/>
    </row>
    <row r="44" spans="3:7">
      <c r="C44" s="6">
        <f>IF(OR(3+4&gt;0.05,5+6&lt;-0.05),-(SUM(IF(7&lt;0,(8*9),0)+IF(10&lt;0,(11*12),0)+IF(13&lt;0,(14*15),0)+IF(16&lt;0,(17*18),0)+IF(19&lt;0,(20*21),0)+IF(22&lt;0,(23*24),0))),0)</f>
        <v>0</v>
      </c>
    </row>
    <row r="45" spans="3:7">
      <c r="C45" s="6" t="e" cm="1">
        <f t="array" ref="C45">MMULT((ROW($A$1:INDEX($A:$A,ROWS($A$1:$A$4)+ROWS($B$1:$B$3)))     =COLUMN($A$1:INDEX($1:$1,ROWS($A$1:$A$4))))+0,     $A$1:$A$4)  +MMULT(     (ROW($A$1:INDEX($A:$A,ROWS($A$1:$A$4)+ROWS($B$1:$B$3)))     =(COLUMN($A$1:INDEX($1:$1,ROWS($B$1:$B$3))))+ROWS($A$1:$A$4))+0,     $B$1:$B$3)</f>
        <v>#VALUE!</v>
      </c>
    </row>
    <row r="46" spans="3:7">
      <c r="C46" s="11"/>
      <c r="G46" s="7"/>
    </row>
    <row r="47" spans="3:7">
      <c r="C47" s="11"/>
    </row>
    <row r="48" spans="3:7">
      <c r="C48" s="11"/>
    </row>
    <row r="49" spans="3:3">
      <c r="C49" s="11"/>
    </row>
    <row r="50" spans="3:3">
      <c r="C50" s="11"/>
    </row>
    <row r="51" spans="3:3">
      <c r="C51" s="11"/>
    </row>
    <row r="52" spans="3:3">
      <c r="C52" s="11"/>
    </row>
    <row r="53" spans="3:3">
      <c r="C53" s="11"/>
    </row>
    <row r="54" spans="3:3">
      <c r="C54" s="11"/>
    </row>
    <row r="131" spans="7:7">
      <c r="G131" s="6" t="s">
        <v>14</v>
      </c>
    </row>
    <row r="132" spans="7:7">
      <c r="G132" s="6" t="s">
        <v>15</v>
      </c>
    </row>
    <row r="133" spans="7:7">
      <c r="G133" s="6" t="e">
        <f>IF(A1,12*50.23*50) &gt; 2</f>
        <v>#VALUE!</v>
      </c>
    </row>
    <row r="134" spans="7:7">
      <c r="G134" s="6" t="e">
        <f>IF(A1,12*50.23*50) + 2</f>
        <v>#VALUE!</v>
      </c>
    </row>
    <row r="135" spans="7:7">
      <c r="G135" s="6" t="e">
        <f>IF(A1,12*50.235) &gt; 2</f>
        <v>#VALUE!</v>
      </c>
    </row>
    <row r="136" spans="7:7">
      <c r="G136" s="6" t="s">
        <v>16</v>
      </c>
    </row>
    <row r="137" spans="7:7">
      <c r="G137" s="6" t="str">
        <f>""</f>
        <v/>
      </c>
    </row>
  </sheetData>
  <phoneticPr fontId="3" type="noConversion"/>
  <hyperlinks>
    <hyperlink ref="J14" r:id="rId1" xr:uid="{3556262F-425C-40A9-83D4-8E4AD93ABA6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 Editor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chengtie</dc:creator>
  <cp:keywords/>
  <dc:description/>
  <cp:lastModifiedBy>chengtie</cp:lastModifiedBy>
  <cp:revision/>
  <dcterms:created xsi:type="dcterms:W3CDTF">2020-10-04T00:24:31Z</dcterms:created>
  <dcterms:modified xsi:type="dcterms:W3CDTF">2021-09-28T10:03:47Z</dcterms:modified>
  <cp:category/>
  <cp:contentStatus/>
</cp:coreProperties>
</file>